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<sst xmlns="http://schemas.openxmlformats.org/spreadsheetml/2006/main" count="40" uniqueCount="40">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</sst>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14033746"/>
        <c:axId val="5591035"/>
      </c:lineChart>
      <c:catAx>
        <c:axId val="14033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1035"/>
        <c:crosses val="autoZero"/>
        <c:auto val="1"/>
        <c:lblOffset val="100"/>
        <c:tickLblSkip val="1"/>
        <c:noMultiLvlLbl val="0"/>
      </c:catAx>
      <c:valAx>
        <c:axId val="5591035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33746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21</v>
      </c>
      <c r="C1" s="3">
        <f>B1</f>
        <v>21</v>
      </c>
      <c r="D1" s="3">
        <f aca="true" t="shared" si="0" ref="D1:BN1">C1</f>
        <v>21</v>
      </c>
      <c r="E1" s="3">
        <f t="shared" si="0"/>
        <v>21</v>
      </c>
      <c r="F1" s="3">
        <f t="shared" si="0"/>
        <v>21</v>
      </c>
      <c r="G1" s="3">
        <f t="shared" si="0"/>
        <v>21</v>
      </c>
      <c r="H1" s="3">
        <f t="shared" si="0"/>
        <v>21</v>
      </c>
      <c r="I1" s="3">
        <f t="shared" si="0"/>
        <v>21</v>
      </c>
      <c r="J1" s="3">
        <f t="shared" si="0"/>
        <v>21</v>
      </c>
      <c r="K1" s="3">
        <f t="shared" si="0"/>
        <v>21</v>
      </c>
      <c r="L1" s="3">
        <f t="shared" si="0"/>
        <v>21</v>
      </c>
      <c r="M1" s="3">
        <f t="shared" si="0"/>
        <v>21</v>
      </c>
      <c r="N1" s="3">
        <f t="shared" si="0"/>
        <v>21</v>
      </c>
      <c r="O1" s="3">
        <f t="shared" si="0"/>
        <v>21</v>
      </c>
      <c r="P1" s="3">
        <f t="shared" si="0"/>
        <v>21</v>
      </c>
      <c r="Q1" s="3">
        <f t="shared" si="0"/>
        <v>21</v>
      </c>
      <c r="R1" s="3">
        <f t="shared" si="0"/>
        <v>21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0.873</v>
      </c>
      <c r="C3" s="3">
        <f>B3</f>
        <v>0.873</v>
      </c>
      <c r="D3" s="3">
        <f aca="true" t="shared" si="2" ref="D3:R3">C3</f>
        <v>0.873</v>
      </c>
      <c r="E3" s="3">
        <f t="shared" si="2"/>
        <v>0.873</v>
      </c>
      <c r="F3" s="3">
        <f t="shared" si="2"/>
        <v>0.873</v>
      </c>
      <c r="G3" s="3">
        <f t="shared" si="2"/>
        <v>0.873</v>
      </c>
      <c r="H3" s="3">
        <f t="shared" si="2"/>
        <v>0.873</v>
      </c>
      <c r="I3" s="3">
        <f t="shared" si="2"/>
        <v>0.873</v>
      </c>
      <c r="J3" s="3">
        <f t="shared" si="2"/>
        <v>0.873</v>
      </c>
      <c r="K3" s="3">
        <f t="shared" si="2"/>
        <v>0.873</v>
      </c>
      <c r="L3" s="3">
        <f t="shared" si="2"/>
        <v>0.873</v>
      </c>
      <c r="M3" s="3">
        <f t="shared" si="2"/>
        <v>0.873</v>
      </c>
      <c r="N3" s="3">
        <f t="shared" si="2"/>
        <v>0.873</v>
      </c>
      <c r="O3" s="3">
        <f t="shared" si="2"/>
        <v>0.873</v>
      </c>
      <c r="P3" s="3">
        <f t="shared" si="2"/>
        <v>0.873</v>
      </c>
      <c r="Q3" s="3">
        <f t="shared" si="2"/>
        <v>0.873</v>
      </c>
      <c r="R3" s="3">
        <f t="shared" si="2"/>
        <v>0.873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71.3</v>
      </c>
      <c r="C6" s="2">
        <f t="shared" si="4"/>
        <v>77.3</v>
      </c>
      <c r="D6" s="2">
        <f t="shared" si="4"/>
        <v>83.4</v>
      </c>
      <c r="E6" s="2">
        <f t="shared" si="4"/>
        <v>89.4</v>
      </c>
      <c r="F6" s="2">
        <f t="shared" si="4"/>
        <v>95.4</v>
      </c>
      <c r="G6" s="2">
        <f t="shared" si="4"/>
        <v>101.4</v>
      </c>
      <c r="H6" s="2">
        <f t="shared" si="4"/>
        <v>104.9</v>
      </c>
      <c r="I6" s="2">
        <f t="shared" si="4"/>
        <v>108.5</v>
      </c>
      <c r="J6" s="2">
        <f t="shared" si="4"/>
        <v>112</v>
      </c>
      <c r="K6" s="2">
        <f t="shared" si="4"/>
        <v>115.5</v>
      </c>
      <c r="L6" s="2">
        <f t="shared" si="4"/>
        <v>119</v>
      </c>
      <c r="M6" s="2">
        <f t="shared" si="4"/>
        <v>122.6</v>
      </c>
      <c r="N6" s="2">
        <f t="shared" si="4"/>
        <v>126.1</v>
      </c>
      <c r="O6" s="2">
        <f t="shared" si="4"/>
        <v>129.6</v>
      </c>
      <c r="P6" s="2">
        <f t="shared" si="4"/>
        <v>133.1</v>
      </c>
      <c r="Q6" s="2">
        <f>ROUND(32.5+20*LOG(Q3*1000)+20*LOG(Q5),1)</f>
        <v>136.6</v>
      </c>
      <c r="R6" s="2">
        <f>ROUND(32.5+20*LOG(R3*1000)+20*LOG(R5),1)</f>
        <v>140.2</v>
      </c>
      <c r="S6" s="2"/>
      <c r="T6" s="27" t="s">
        <v>15</v>
      </c>
    </row>
    <row r="7" spans="1:20" ht="15.75">
      <c r="A7" s="23" t="s">
        <v>4</v>
      </c>
      <c r="B7" s="5">
        <f>B12+0</f>
        <v>-16.299999999999997</v>
      </c>
      <c r="C7" s="5">
        <f aca="true" t="shared" si="5" ref="C7:P7">C12+0</f>
        <v>-22.299999999999997</v>
      </c>
      <c r="D7" s="5">
        <f t="shared" si="5"/>
        <v>-28.400000000000006</v>
      </c>
      <c r="E7" s="5">
        <f t="shared" si="5"/>
        <v>-34.400000000000006</v>
      </c>
      <c r="F7" s="5">
        <f t="shared" si="5"/>
        <v>-40.400000000000006</v>
      </c>
      <c r="G7" s="5">
        <f t="shared" si="5"/>
        <v>-46.400000000000006</v>
      </c>
      <c r="H7" s="5">
        <f t="shared" si="5"/>
        <v>-49.900000000000006</v>
      </c>
      <c r="I7" s="5">
        <f t="shared" si="5"/>
        <v>-53.5</v>
      </c>
      <c r="J7" s="5">
        <f t="shared" si="5"/>
        <v>-57</v>
      </c>
      <c r="K7" s="5">
        <f t="shared" si="5"/>
        <v>-60.5</v>
      </c>
      <c r="L7" s="5">
        <f t="shared" si="5"/>
        <v>-64</v>
      </c>
      <c r="M7" s="5">
        <f t="shared" si="5"/>
        <v>-67.6</v>
      </c>
      <c r="N7" s="5">
        <f t="shared" si="5"/>
        <v>-71.1</v>
      </c>
      <c r="O7" s="5">
        <f t="shared" si="5"/>
        <v>-74.6</v>
      </c>
      <c r="P7" s="5">
        <f t="shared" si="5"/>
        <v>-78.1</v>
      </c>
      <c r="Q7" s="5">
        <f>Q12+0</f>
        <v>-81.6</v>
      </c>
      <c r="R7" s="5">
        <f>R12+0</f>
        <v>-85.19999999999999</v>
      </c>
      <c r="S7" s="5"/>
      <c r="T7" s="25" t="s">
        <v>7</v>
      </c>
    </row>
    <row r="8" spans="1:20" ht="14.25" customHeight="1">
      <c r="A8" s="22" t="s">
        <v>30</v>
      </c>
      <c r="B8" s="44">
        <v>4</v>
      </c>
      <c r="C8" s="3">
        <f>B8</f>
        <v>4</v>
      </c>
      <c r="D8" s="3">
        <f aca="true" t="shared" si="6" ref="D8:R8">C8</f>
        <v>4</v>
      </c>
      <c r="E8" s="3">
        <f t="shared" si="6"/>
        <v>4</v>
      </c>
      <c r="F8" s="3">
        <f t="shared" si="6"/>
        <v>4</v>
      </c>
      <c r="G8" s="3">
        <f t="shared" si="6"/>
        <v>4</v>
      </c>
      <c r="H8" s="3">
        <f t="shared" si="6"/>
        <v>4</v>
      </c>
      <c r="I8" s="3">
        <f t="shared" si="6"/>
        <v>4</v>
      </c>
      <c r="J8" s="3">
        <f t="shared" si="6"/>
        <v>4</v>
      </c>
      <c r="K8" s="3">
        <f t="shared" si="6"/>
        <v>4</v>
      </c>
      <c r="L8" s="3">
        <f t="shared" si="6"/>
        <v>4</v>
      </c>
      <c r="M8" s="3">
        <f t="shared" si="6"/>
        <v>4</v>
      </c>
      <c r="N8" s="3">
        <f t="shared" si="6"/>
        <v>4</v>
      </c>
      <c r="O8" s="3">
        <f t="shared" si="6"/>
        <v>4</v>
      </c>
      <c r="P8" s="3">
        <f t="shared" si="6"/>
        <v>4</v>
      </c>
      <c r="Q8" s="3">
        <f t="shared" si="6"/>
        <v>4</v>
      </c>
      <c r="R8" s="3">
        <f t="shared" si="6"/>
        <v>4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90.7</v>
      </c>
      <c r="C11" s="10">
        <f>107+C12</f>
        <v>84.7</v>
      </c>
      <c r="D11" s="10">
        <f aca="true" t="shared" si="8" ref="D11:R11">107+D12</f>
        <v>78.6</v>
      </c>
      <c r="E11" s="10">
        <f t="shared" si="8"/>
        <v>72.6</v>
      </c>
      <c r="F11" s="10">
        <f t="shared" si="8"/>
        <v>66.6</v>
      </c>
      <c r="G11" s="10">
        <f t="shared" si="8"/>
        <v>60.599999999999994</v>
      </c>
      <c r="H11" s="10">
        <f t="shared" si="8"/>
        <v>57.099999999999994</v>
      </c>
      <c r="I11" s="10">
        <f t="shared" si="8"/>
        <v>53.5</v>
      </c>
      <c r="J11" s="10">
        <f t="shared" si="8"/>
        <v>50</v>
      </c>
      <c r="K11" s="10">
        <f t="shared" si="8"/>
        <v>46.5</v>
      </c>
      <c r="L11" s="10">
        <f t="shared" si="8"/>
        <v>43</v>
      </c>
      <c r="M11" s="10">
        <f t="shared" si="8"/>
        <v>39.400000000000006</v>
      </c>
      <c r="N11" s="10">
        <f t="shared" si="8"/>
        <v>35.900000000000006</v>
      </c>
      <c r="O11" s="10">
        <f t="shared" si="8"/>
        <v>32.400000000000006</v>
      </c>
      <c r="P11" s="10">
        <f t="shared" si="8"/>
        <v>28.900000000000006</v>
      </c>
      <c r="Q11" s="10">
        <f t="shared" si="8"/>
        <v>25.400000000000006</v>
      </c>
      <c r="R11" s="10">
        <f t="shared" si="8"/>
        <v>21.80000000000001</v>
      </c>
      <c r="S11" s="10"/>
      <c r="T11" s="20" t="s">
        <v>25</v>
      </c>
    </row>
    <row r="12" spans="1:22" ht="15.75">
      <c r="A12" s="23" t="s">
        <v>22</v>
      </c>
      <c r="B12" s="10">
        <f>B1-B6+B8+30</f>
        <v>-16.299999999999997</v>
      </c>
      <c r="C12" s="10">
        <f aca="true" t="shared" si="9" ref="C12:R12">C1-C6+C8+30</f>
        <v>-22.299999999999997</v>
      </c>
      <c r="D12" s="10">
        <f t="shared" si="9"/>
        <v>-28.400000000000006</v>
      </c>
      <c r="E12" s="10">
        <f t="shared" si="9"/>
        <v>-34.400000000000006</v>
      </c>
      <c r="F12" s="10">
        <f t="shared" si="9"/>
        <v>-40.400000000000006</v>
      </c>
      <c r="G12" s="10">
        <f t="shared" si="9"/>
        <v>-46.400000000000006</v>
      </c>
      <c r="H12" s="10">
        <f t="shared" si="9"/>
        <v>-49.900000000000006</v>
      </c>
      <c r="I12" s="10">
        <f t="shared" si="9"/>
        <v>-53.5</v>
      </c>
      <c r="J12" s="10">
        <f t="shared" si="9"/>
        <v>-57</v>
      </c>
      <c r="K12" s="10">
        <f t="shared" si="9"/>
        <v>-60.5</v>
      </c>
      <c r="L12" s="10">
        <f t="shared" si="9"/>
        <v>-64</v>
      </c>
      <c r="M12" s="10">
        <f t="shared" si="9"/>
        <v>-67.6</v>
      </c>
      <c r="N12" s="10">
        <f t="shared" si="9"/>
        <v>-71.1</v>
      </c>
      <c r="O12" s="10">
        <f t="shared" si="9"/>
        <v>-74.6</v>
      </c>
      <c r="P12" s="10">
        <f t="shared" si="9"/>
        <v>-78.1</v>
      </c>
      <c r="Q12" s="10">
        <f t="shared" si="9"/>
        <v>-81.6</v>
      </c>
      <c r="R12" s="10">
        <f t="shared" si="9"/>
        <v>-85.19999999999999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>
        <f aca="true" t="shared" si="10" ref="C13:R13">IF(C12-C9&lt;-30,IF(C12&gt;-85,"ok",""),"")</f>
      </c>
      <c r="D13" s="14">
        <f t="shared" si="10"/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 t="str">
        <f t="shared" si="10"/>
        <v>ok</v>
      </c>
      <c r="P13" s="14" t="str">
        <f t="shared" si="10"/>
        <v>ok</v>
      </c>
      <c r="Q13" s="14" t="str">
        <f t="shared" si="10"/>
        <v>ok</v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-20.299999999999997</v>
      </c>
      <c r="C14" s="3">
        <f aca="true" t="shared" si="12" ref="C14:R14">C12-C8</f>
        <v>-26.299999999999997</v>
      </c>
      <c r="D14" s="3">
        <f t="shared" si="12"/>
        <v>-32.400000000000006</v>
      </c>
      <c r="E14" s="3">
        <f t="shared" si="12"/>
        <v>-38.400000000000006</v>
      </c>
      <c r="F14" s="3">
        <f t="shared" si="12"/>
        <v>-44.400000000000006</v>
      </c>
      <c r="G14" s="3">
        <f t="shared" si="12"/>
        <v>-50.400000000000006</v>
      </c>
      <c r="H14" s="3">
        <f t="shared" si="12"/>
        <v>-53.900000000000006</v>
      </c>
      <c r="I14" s="3">
        <f t="shared" si="12"/>
        <v>-57.5</v>
      </c>
      <c r="J14" s="3">
        <f t="shared" si="12"/>
        <v>-61</v>
      </c>
      <c r="K14" s="3">
        <f t="shared" si="12"/>
        <v>-64.5</v>
      </c>
      <c r="L14" s="3">
        <f t="shared" si="12"/>
        <v>-68</v>
      </c>
      <c r="M14" s="3">
        <f t="shared" si="12"/>
        <v>-71.6</v>
      </c>
      <c r="N14" s="3">
        <f t="shared" si="12"/>
        <v>-75.1</v>
      </c>
      <c r="O14" s="3">
        <f t="shared" si="12"/>
        <v>-78.6</v>
      </c>
      <c r="P14" s="3">
        <f t="shared" si="12"/>
        <v>-82.1</v>
      </c>
      <c r="Q14" s="3">
        <f t="shared" si="12"/>
        <v>-85.6</v>
      </c>
      <c r="R14" s="3">
        <f t="shared" si="12"/>
        <v>-89.19999999999999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20</v>
      </c>
      <c r="C15" s="3">
        <f>B15</f>
        <v>20</v>
      </c>
      <c r="D15" s="3">
        <f aca="true" t="shared" si="13" ref="D15:R15">C15</f>
        <v>20</v>
      </c>
      <c r="E15" s="3">
        <f t="shared" si="13"/>
        <v>20</v>
      </c>
      <c r="F15" s="3">
        <f t="shared" si="13"/>
        <v>20</v>
      </c>
      <c r="G15" s="3">
        <f t="shared" si="13"/>
        <v>20</v>
      </c>
      <c r="H15" s="3">
        <f t="shared" si="13"/>
        <v>20</v>
      </c>
      <c r="I15" s="3">
        <f t="shared" si="13"/>
        <v>20</v>
      </c>
      <c r="J15" s="3">
        <f t="shared" si="13"/>
        <v>20</v>
      </c>
      <c r="K15" s="3">
        <f t="shared" si="13"/>
        <v>20</v>
      </c>
      <c r="L15" s="3">
        <f t="shared" si="13"/>
        <v>20</v>
      </c>
      <c r="M15" s="3">
        <f t="shared" si="13"/>
        <v>20</v>
      </c>
      <c r="N15" s="3">
        <f t="shared" si="13"/>
        <v>20</v>
      </c>
      <c r="O15" s="3">
        <f t="shared" si="13"/>
        <v>20</v>
      </c>
      <c r="P15" s="3">
        <f t="shared" si="13"/>
        <v>20</v>
      </c>
      <c r="Q15" s="3">
        <f t="shared" si="13"/>
        <v>20</v>
      </c>
      <c r="R15" s="3">
        <f t="shared" si="13"/>
        <v>20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20</v>
      </c>
      <c r="D16" s="7">
        <f>B15+B16</f>
        <v>20</v>
      </c>
      <c r="E16" s="7">
        <f>B15+B16</f>
        <v>20</v>
      </c>
      <c r="F16" s="7">
        <f>B15+B16</f>
        <v>20</v>
      </c>
      <c r="G16" s="7">
        <f>B15+B16</f>
        <v>20</v>
      </c>
      <c r="H16" s="7">
        <f>B15+B16</f>
        <v>20</v>
      </c>
      <c r="I16" s="7">
        <f>B15+B16</f>
        <v>20</v>
      </c>
      <c r="J16" s="7">
        <f>B15+B16</f>
        <v>20</v>
      </c>
      <c r="K16" s="7">
        <f>B15+B16</f>
        <v>20</v>
      </c>
      <c r="L16" s="7">
        <f>B15+B16</f>
        <v>20</v>
      </c>
      <c r="M16" s="7">
        <f>B15+B16</f>
        <v>20</v>
      </c>
      <c r="N16" s="7">
        <f>B15+B16</f>
        <v>20</v>
      </c>
      <c r="O16" s="7">
        <f>B15+B16</f>
        <v>20</v>
      </c>
      <c r="P16" s="7">
        <f>B15+B16</f>
        <v>20</v>
      </c>
      <c r="Q16" s="7">
        <f>B15+B16</f>
        <v>20</v>
      </c>
      <c r="R16" s="7">
        <f>B15+B16</f>
        <v>20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-36.3</v>
      </c>
      <c r="C17" s="7">
        <f aca="true" t="shared" si="14" ref="C17:P17">C12-C16</f>
        <v>-42.3</v>
      </c>
      <c r="D17" s="7">
        <f t="shared" si="14"/>
        <v>-48.400000000000006</v>
      </c>
      <c r="E17" s="7">
        <f t="shared" si="14"/>
        <v>-54.400000000000006</v>
      </c>
      <c r="F17" s="7">
        <f t="shared" si="14"/>
        <v>-60.400000000000006</v>
      </c>
      <c r="G17" s="7">
        <f t="shared" si="14"/>
        <v>-66.4</v>
      </c>
      <c r="H17" s="7">
        <f t="shared" si="14"/>
        <v>-69.9</v>
      </c>
      <c r="I17" s="7">
        <f t="shared" si="14"/>
        <v>-73.5</v>
      </c>
      <c r="J17" s="7">
        <f t="shared" si="14"/>
        <v>-77</v>
      </c>
      <c r="K17" s="7">
        <f t="shared" si="14"/>
        <v>-80.5</v>
      </c>
      <c r="L17" s="7">
        <f t="shared" si="14"/>
        <v>-84</v>
      </c>
      <c r="M17" s="7">
        <f t="shared" si="14"/>
        <v>-87.6</v>
      </c>
      <c r="N17" s="7">
        <f t="shared" si="14"/>
        <v>-91.1</v>
      </c>
      <c r="O17" s="7">
        <f t="shared" si="14"/>
        <v>-94.6</v>
      </c>
      <c r="P17" s="7">
        <f t="shared" si="14"/>
        <v>-98.1</v>
      </c>
      <c r="Q17" s="7">
        <f>Q12-Q16</f>
        <v>-101.6</v>
      </c>
      <c r="R17" s="7">
        <f>R12-R16</f>
        <v>-105.19999999999999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 t="str">
        <f>IF(B17-B9&lt;-30,IF(B17&gt;-85,"ok",""),"")</f>
        <v>ok</v>
      </c>
      <c r="C18" s="14" t="str">
        <f aca="true" t="shared" si="15" ref="C18:R18">IF(C17-C9&lt;-30,IF(C17&gt;-85,"ok",""),"")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 t="str">
        <f t="shared" si="15"/>
        <v>ok</v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 t="str">
        <f>IF(B18="ok",IF(B20&gt;20,IF(B18="ok","OK",""),""),"")</f>
        <v>OK</v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>
        <f t="shared" si="16"/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63.7</v>
      </c>
      <c r="C20" s="11">
        <f aca="true" t="shared" si="17" ref="C20:R20">C17-C10</f>
        <v>57.7</v>
      </c>
      <c r="D20" s="11">
        <f t="shared" si="17"/>
        <v>51.599999999999994</v>
      </c>
      <c r="E20" s="11">
        <f t="shared" si="17"/>
        <v>45.599999999999994</v>
      </c>
      <c r="F20" s="11">
        <f t="shared" si="17"/>
        <v>39.599999999999994</v>
      </c>
      <c r="G20" s="11">
        <f t="shared" si="17"/>
        <v>33.599999999999994</v>
      </c>
      <c r="H20" s="11">
        <f t="shared" si="17"/>
        <v>30.099999999999994</v>
      </c>
      <c r="I20" s="11">
        <f t="shared" si="17"/>
        <v>26.5</v>
      </c>
      <c r="J20" s="11">
        <f t="shared" si="17"/>
        <v>23</v>
      </c>
      <c r="K20" s="11">
        <f t="shared" si="17"/>
        <v>19.5</v>
      </c>
      <c r="L20" s="11">
        <f t="shared" si="17"/>
        <v>16</v>
      </c>
      <c r="M20" s="11">
        <f t="shared" si="17"/>
        <v>12.400000000000006</v>
      </c>
      <c r="N20" s="11">
        <f t="shared" si="17"/>
        <v>8.900000000000006</v>
      </c>
      <c r="O20" s="11">
        <f t="shared" si="17"/>
        <v>5.400000000000006</v>
      </c>
      <c r="P20" s="11">
        <f t="shared" si="17"/>
        <v>1.9000000000000057</v>
      </c>
      <c r="Q20" s="11">
        <f t="shared" si="17"/>
        <v>-1.5999999999999943</v>
      </c>
      <c r="R20" s="11">
        <f t="shared" si="17"/>
        <v>-5.199999999999989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2013-07-27T11:15:10Z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